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9030"/>
  </bookViews>
  <sheets>
    <sheet name="смета  " sheetId="1" r:id="rId1"/>
  </sheets>
  <definedNames>
    <definedName name="______IRR1">#REF!</definedName>
    <definedName name="______NPV1">#REF!</definedName>
    <definedName name="_____A100000">#REF!</definedName>
    <definedName name="_____IRR1">#REF!</definedName>
    <definedName name="_____NPV1">#REF!</definedName>
    <definedName name="_____sul1">#REF!</definedName>
    <definedName name="____A100000">#REF!</definedName>
    <definedName name="____IRR1">#REF!</definedName>
    <definedName name="____NPV1">#REF!</definedName>
    <definedName name="____sul1">#REF!</definedName>
    <definedName name="___A100000">#REF!</definedName>
    <definedName name="___IRR1">#REF!</definedName>
    <definedName name="___NPV1">#REF!</definedName>
    <definedName name="___sul1">#REF!</definedName>
    <definedName name="__A100000">#REF!</definedName>
    <definedName name="__IRR1">#REF!</definedName>
    <definedName name="__NPV1">#REF!</definedName>
    <definedName name="__sul1">#REF!</definedName>
    <definedName name="_A100000">#REF!</definedName>
    <definedName name="_IRR1">#REF!</definedName>
    <definedName name="_Key1">#REF!</definedName>
    <definedName name="_Key2">#REF!</definedName>
    <definedName name="_NPV1">#REF!</definedName>
    <definedName name="_Sort">#REF!</definedName>
    <definedName name="_sul1">#REF!</definedName>
    <definedName name="a">#REF!</definedName>
    <definedName name="AS2DocOpenMode">"AS2DocumentEdit"</definedName>
    <definedName name="AS2HasNoAutoHeaderFooter">" "</definedName>
    <definedName name="b">#REF!</definedName>
    <definedName name="BILAN">#N/A</definedName>
    <definedName name="CashBalance">#REF!</definedName>
    <definedName name="CHF">91.92</definedName>
    <definedName name="Code">#REF!</definedName>
    <definedName name="COGS_from_related_parties">#REF!</definedName>
    <definedName name="crkf">{#N/A,#N/A,FALSE,"Aging Summary";#N/A,#N/A,FALSE,"Ratio Analysis";#N/A,#N/A,FALSE,"Test 120 Day Accts";#N/A,#N/A,FALSE,"Tickmarks"}</definedName>
    <definedName name="d">#REF!</definedName>
    <definedName name="DATA">#REF!</definedName>
    <definedName name="DEM">68.91</definedName>
    <definedName name="DPAYB">#REF!</definedName>
    <definedName name="Druck1">#REF!</definedName>
    <definedName name="Druck10">#REF!</definedName>
    <definedName name="Druck2">#REF!</definedName>
    <definedName name="Druck3">#REF!</definedName>
    <definedName name="Druck4">#REF!</definedName>
    <definedName name="Druck5">#REF!</definedName>
    <definedName name="Druck7">#REF!</definedName>
    <definedName name="Druck8">#REF!</definedName>
    <definedName name="Due_to_related_parties">#REF!</definedName>
    <definedName name="e">#REF!</definedName>
    <definedName name="EUR">134.77</definedName>
    <definedName name="Expense">#REF!</definedName>
    <definedName name="f">#REF!</definedName>
    <definedName name="Fibor_Rate_12">#REF!</definedName>
    <definedName name="Fibor_Rate_3">#REF!</definedName>
    <definedName name="Fibor_Rate_6">#REF!</definedName>
    <definedName name="FISCAL_YEARS">#REF!</definedName>
    <definedName name="GDBUT">#N/A</definedName>
    <definedName name="GDRAP">#N/A</definedName>
    <definedName name="GEBUT">#N/A</definedName>
    <definedName name="GERAP">#N/A</definedName>
    <definedName name="h">#REF!</definedName>
    <definedName name="HILH">#REF! HILH</definedName>
    <definedName name="i">#REF!</definedName>
    <definedName name="Interest_expenses">#REF!</definedName>
    <definedName name="Interest_Income">#REF!</definedName>
    <definedName name="k">#REF!</definedName>
    <definedName name="kjh">#REF! kjh</definedName>
    <definedName name="koeff4">#REF!</definedName>
    <definedName name="Libor_Rate_12">#REF!</definedName>
    <definedName name="Libor_Rate_3">#REF!</definedName>
    <definedName name="Libor_Rate_6">#REF!</definedName>
    <definedName name="lkj">#REF! lkj</definedName>
    <definedName name="Long_term_debts_to_affiliates">#REF!</definedName>
    <definedName name="Max_DSCR">#REF!</definedName>
    <definedName name="Min_DSCR">#REF!</definedName>
    <definedName name="NBK">89.57</definedName>
    <definedName name="o">#REF!</definedName>
    <definedName name="OTH1O">#REF!</definedName>
    <definedName name="Other_expnese">#REF!</definedName>
    <definedName name="P02U2">#REF!</definedName>
    <definedName name="PER1O">#REF!</definedName>
    <definedName name="PI">#REF!</definedName>
    <definedName name="q">#REF!</definedName>
    <definedName name="Receivables_from_affiliates">#REF!</definedName>
    <definedName name="RUR">4.97</definedName>
    <definedName name="s">#REF!</definedName>
    <definedName name="Sales_to_related_parties">#REF!</definedName>
    <definedName name="SATBLT">#N/A</definedName>
    <definedName name="SATBUS">#N/A</definedName>
    <definedName name="SATRAP">#N/A</definedName>
    <definedName name="shit">{#N/A,#N/A,FALSE,"Aging Summary";#N/A,#N/A,FALSE,"Ratio Analysis";#N/A,#N/A,FALSE,"Test 120 Day Accts";#N/A,#N/A,FALSE,"Tickmarks"}</definedName>
    <definedName name="shit1">{#N/A,#N/A,FALSE,"Aging Summary";#N/A,#N/A,FALSE,"Ratio Analysis";#N/A,#N/A,FALSE,"Test 120 Day Accts";#N/A,#N/A,FALSE,"Tickmarks"}</definedName>
    <definedName name="SPAYB">#REF!</definedName>
    <definedName name="SU01F">#REF!</definedName>
    <definedName name="sul">#REF!</definedName>
    <definedName name="t">#REF!</definedName>
    <definedName name="Tax_Rate">#REF!</definedName>
    <definedName name="test">{#N/A,#N/A,FALSE,"Aging Summary";#N/A,#N/A,FALSE,"Ratio Analysis";#N/A,#N/A,FALSE,"Test 120 Day Accts";#N/A,#N/A,FALSE,"Tickmarks"}</definedName>
    <definedName name="ttt">#REF!</definedName>
    <definedName name="u">#REF!</definedName>
    <definedName name="U01U10">#REF!</definedName>
    <definedName name="U01U2">#REF!</definedName>
    <definedName name="unhide">#REF!</definedName>
    <definedName name="USD">150.2</definedName>
    <definedName name="v">#REF!</definedName>
    <definedName name="V_1полугодия">#REF!</definedName>
    <definedName name="V_план">#REF!</definedName>
    <definedName name="V_план_год">#REF!</definedName>
    <definedName name="V_план_кварт">#REF!</definedName>
    <definedName name="V_план_кврт">#REF!</definedName>
    <definedName name="V_факт">#REF!</definedName>
    <definedName name="V_факт_год">#REF!</definedName>
    <definedName name="V_факт_кварт">#REF!</definedName>
    <definedName name="VAT">16%</definedName>
    <definedName name="w">#REF!</definedName>
    <definedName name="WC">#REF!</definedName>
    <definedName name="wrn.Aging._.and._.Trend._.Analysis.">{#N/A,#N/A,FALSE,"Aging Summary";#N/A,#N/A,FALSE,"Ratio Analysis";#N/A,#N/A,FALSE,"Test 120 Day Accts";#N/A,#N/A,FALSE,"Tickmarks"}</definedName>
    <definedName name="wrn.aging._.and._.Trend._.Analysis1">{#N/A,#N/A,FALSE,"Aging Summary";#N/A,#N/A,FALSE,"Ratio Analysis";#N/A,#N/A,FALSE,"Test 120 Day Accts";#N/A,#N/A,FALSE,"Tickmarks"}</definedName>
    <definedName name="y">#REF!</definedName>
    <definedName name="аро">#REF!</definedName>
    <definedName name="б">#REF!</definedName>
    <definedName name="_xlnm.Database">#REF!</definedName>
    <definedName name="в">#REF!</definedName>
    <definedName name="Всего">#REF!</definedName>
    <definedName name="г">#REF!</definedName>
    <definedName name="д">#REF!</definedName>
    <definedName name="Для_Алексея">#REF!</definedName>
    <definedName name="е">#REF!</definedName>
    <definedName name="Е_авг.">#REF!</definedName>
    <definedName name="Е_декабрь">#REF!</definedName>
    <definedName name="Е_июль">#REF!</definedName>
    <definedName name="Е_июнь">#REF!</definedName>
    <definedName name="Е_май">#REF!</definedName>
    <definedName name="Е_ноябрь">#REF!</definedName>
    <definedName name="Е_октябрь">#REF!</definedName>
    <definedName name="Е_сент.">#REF!</definedName>
    <definedName name="Е_сентябрь">#REF!</definedName>
    <definedName name="Е_февр.">#REF!</definedName>
    <definedName name="Е_январь">#REF!</definedName>
    <definedName name="ЕД._янв">#REF!</definedName>
    <definedName name="ЕД_АВГ">#REF!</definedName>
    <definedName name="ЕД_авг.">#REF!</definedName>
    <definedName name="ЕД_август.">#REF!</definedName>
    <definedName name="ЕД_АПР">#REF!</definedName>
    <definedName name="ЕД_апр.">#REF!</definedName>
    <definedName name="ЕД_ДЕК">#REF!</definedName>
    <definedName name="ЕД_дек.">#REF!</definedName>
    <definedName name="ЕД_декабр">#REF!</definedName>
    <definedName name="ЕД_декабрь">#REF!</definedName>
    <definedName name="ЕД_июль">#REF!</definedName>
    <definedName name="ЕД_ИЮЛЯ">#REF!</definedName>
    <definedName name="ЕД_июля.">#REF!</definedName>
    <definedName name="ЕД_июнь">#REF!</definedName>
    <definedName name="ЕД_ИЮНЯ">#REF!</definedName>
    <definedName name="ЕД_июня.">#REF!</definedName>
    <definedName name="ЕД_май">#REF!</definedName>
    <definedName name="ЕД_март">#REF!</definedName>
    <definedName name="ЕД_март.">#REF!</definedName>
    <definedName name="ЕД_МАРТА">#REF!</definedName>
    <definedName name="ЕД_МАЯ">#REF!</definedName>
    <definedName name="ЕД_мая.">#REF!</definedName>
    <definedName name="ЕД_нояб">#REF!</definedName>
    <definedName name="ЕД_нояб.">#REF!</definedName>
    <definedName name="ЕД_НОЯБР">#REF!</definedName>
    <definedName name="ЕД_ноябрь">#REF!</definedName>
    <definedName name="ЕД_ОКТ">#REF!</definedName>
    <definedName name="ЕД_окт.">#REF!</definedName>
    <definedName name="ЕД_сен">#REF!</definedName>
    <definedName name="ЕД_СЕНТ">#REF!</definedName>
    <definedName name="ЕД_сент.">#REF!</definedName>
    <definedName name="ЕД_фев">#REF!</definedName>
    <definedName name="ЕД_ФЕВР">#REF!</definedName>
    <definedName name="ЕД_февр.">#REF!</definedName>
    <definedName name="ЕД_ЯНВ">#REF!</definedName>
    <definedName name="ЕД_янв.">#REF!</definedName>
    <definedName name="Един_авг">#REF!</definedName>
    <definedName name="Един_апр">#REF!</definedName>
    <definedName name="Един_дек">#REF!</definedName>
    <definedName name="Един_июля">#REF!</definedName>
    <definedName name="Един_июня">#REF!</definedName>
    <definedName name="Един_марта">#REF!</definedName>
    <definedName name="Един_мая">#REF!</definedName>
    <definedName name="Един_нояб">#REF!</definedName>
    <definedName name="Един_окт">#REF!</definedName>
    <definedName name="Един_сент">#REF!</definedName>
    <definedName name="Един_февр">#REF!</definedName>
    <definedName name="Един_янв">#REF!</definedName>
    <definedName name="Единичка_апр.">#REF!</definedName>
    <definedName name="Единичка_март">#REF!</definedName>
    <definedName name="Единичка_февр.">#REF!</definedName>
    <definedName name="Единичка_янв.">#REF!</definedName>
    <definedName name="ж">#REF!</definedName>
    <definedName name="з">#REF!</definedName>
    <definedName name="Зарплата">#REF!</definedName>
    <definedName name="и">#REF!</definedName>
    <definedName name="Итого">#REF!+#REF!+#REF!+#REF!+#REF!+#REF!+#REF!+#REF!+#REF!</definedName>
    <definedName name="й">#REF!</definedName>
    <definedName name="к">#REF!</definedName>
    <definedName name="кол_во">"$#ССЫЛ!.$H$7"</definedName>
    <definedName name="кплан">"$#ССЫЛ!.$O$4"</definedName>
    <definedName name="л">#REF!</definedName>
    <definedName name="м">#REF!</definedName>
    <definedName name="Макрос1">#REF! Макрос1</definedName>
    <definedName name="н">#REF!</definedName>
    <definedName name="НДС">#REF!</definedName>
    <definedName name="о">#REF!</definedName>
    <definedName name="Объем1кв">#REF!</definedName>
    <definedName name="Объем2кв">#REF!</definedName>
    <definedName name="Объем3кв">#REF!</definedName>
    <definedName name="Объем4кв">#REF!</definedName>
    <definedName name="ОКЕЙ">#REF!</definedName>
    <definedName name="ол">#REF!</definedName>
    <definedName name="ололо">{#N/A,#N/A,FALSE,"Aging Summary";#N/A,#N/A,FALSE,"Ratio Analysis";#N/A,#N/A,FALSE,"Test 120 Day Accts";#N/A,#N/A,FALSE,"Tickmarks"}</definedName>
    <definedName name="План">#REF!</definedName>
    <definedName name="План_гСИП">#REF!</definedName>
    <definedName name="План_гЭРЦ">#REF!</definedName>
    <definedName name="Плановыйобъемгода">#REF!</definedName>
    <definedName name="р">#REF!</definedName>
    <definedName name="т">#REF!</definedName>
    <definedName name="тмз">#REF! тмз</definedName>
    <definedName name="тмх">{#N/A,#N/A,FALSE,"Aging Summary";#N/A,#N/A,FALSE,"Ratio Analysis";#N/A,#N/A,FALSE,"Test 120 Day Accts";#N/A,#N/A,FALSE,"Tickmarks"}</definedName>
    <definedName name="у">#REF!</definedName>
    <definedName name="Упорядочить_по_областям">#N/A</definedName>
    <definedName name="ф">#REF!</definedName>
    <definedName name="Факт_с_начала_года">#REF!</definedName>
    <definedName name="Фактсначалагода">#REF!</definedName>
    <definedName name="х">#REF!</definedName>
    <definedName name="ц">#REF!</definedName>
    <definedName name="ш">#REF!</definedName>
    <definedName name="щ">#REF!</definedName>
    <definedName name="ъ">#REF!</definedName>
    <definedName name="ы">#REF!</definedName>
    <definedName name="ь">#REF!</definedName>
    <definedName name="э">#REF!</definedName>
    <definedName name="ю">#REF!</definedName>
  </definedNames>
  <calcPr calcId="144525"/>
</workbook>
</file>

<file path=xl/calcChain.xml><?xml version="1.0" encoding="utf-8"?>
<calcChain xmlns="http://schemas.openxmlformats.org/spreadsheetml/2006/main">
  <c r="E32" i="1" l="1"/>
  <c r="E61" i="1"/>
  <c r="F85" i="1" l="1"/>
  <c r="F86" i="1"/>
  <c r="D60" i="1" l="1"/>
  <c r="D54" i="1" s="1"/>
  <c r="F77" i="1" l="1"/>
  <c r="F65" i="1" l="1"/>
  <c r="F61" i="1" l="1"/>
  <c r="F31" i="1" l="1"/>
  <c r="F29" i="1" l="1"/>
  <c r="F24" i="1" l="1"/>
  <c r="F22" i="1"/>
  <c r="F21" i="1" l="1"/>
  <c r="F23" i="1"/>
  <c r="F25" i="1"/>
  <c r="F17" i="1"/>
  <c r="F19" i="1"/>
  <c r="E15" i="1" l="1"/>
  <c r="D15" i="1"/>
  <c r="F64" i="1" l="1"/>
  <c r="D47" i="1" l="1"/>
  <c r="D36" i="1"/>
  <c r="D26" i="1"/>
  <c r="F73" i="1" l="1"/>
  <c r="E33" i="1" l="1"/>
  <c r="F63" i="1"/>
  <c r="E26" i="1"/>
  <c r="E36" i="1" l="1"/>
  <c r="E47" i="1"/>
  <c r="E13" i="1" l="1"/>
  <c r="E60" i="1"/>
  <c r="E54" i="1" s="1"/>
  <c r="E53" i="1" s="1"/>
  <c r="F41" i="1"/>
  <c r="E79" i="1" l="1"/>
  <c r="E80" i="1" s="1"/>
  <c r="F83" i="1"/>
  <c r="F76" i="1"/>
  <c r="F75" i="1"/>
  <c r="F67" i="1"/>
  <c r="F68" i="1"/>
  <c r="F69" i="1"/>
  <c r="F70" i="1"/>
  <c r="F71" i="1"/>
  <c r="F72" i="1"/>
  <c r="F74" i="1"/>
  <c r="F58" i="1"/>
  <c r="F59" i="1"/>
  <c r="F32" i="1"/>
  <c r="F57" i="1" l="1"/>
  <c r="F66" i="1"/>
  <c r="F62" i="1"/>
  <c r="D53" i="1" l="1"/>
  <c r="F60" i="1" l="1"/>
  <c r="D33" i="1"/>
  <c r="D13" i="1" s="1"/>
  <c r="D79" i="1" s="1"/>
  <c r="D82" i="1" l="1"/>
  <c r="D84" i="1" s="1"/>
  <c r="F84" i="1" s="1"/>
  <c r="F56" i="1"/>
  <c r="F52" i="1"/>
  <c r="F51" i="1"/>
  <c r="F45" i="1"/>
  <c r="F44" i="1"/>
  <c r="F43" i="1"/>
  <c r="F42" i="1"/>
  <c r="F39" i="1"/>
  <c r="F38" i="1"/>
  <c r="F37" i="1"/>
  <c r="F34" i="1"/>
  <c r="F30" i="1"/>
  <c r="F28" i="1"/>
  <c r="F15" i="1" l="1"/>
  <c r="F33" i="1"/>
  <c r="F36" i="1"/>
  <c r="F47" i="1"/>
  <c r="F49" i="1"/>
  <c r="F26" i="1"/>
  <c r="F54" i="1" l="1"/>
  <c r="F53" i="1" l="1"/>
  <c r="F13" i="1"/>
  <c r="F79" i="1" l="1"/>
  <c r="F80" i="1"/>
  <c r="F82" i="1"/>
</calcChain>
</file>

<file path=xl/sharedStrings.xml><?xml version="1.0" encoding="utf-8"?>
<sst xmlns="http://schemas.openxmlformats.org/spreadsheetml/2006/main" count="274" uniqueCount="162">
  <si>
    <t>Отчет об исполнении тарифной сметы на регулируемые  услуги по передаче, распределению и снабжению тепловой энергией</t>
  </si>
  <si>
    <r>
      <rPr>
        <b/>
        <sz val="12"/>
        <rFont val="Times New Roman"/>
        <family val="1"/>
        <charset val="204"/>
      </rPr>
      <t>Предоставляют</t>
    </r>
    <r>
      <rPr>
        <sz val="12"/>
        <rFont val="Times New Roman"/>
        <family val="1"/>
        <charset val="204"/>
      </rPr>
      <t>: Товарищество с ограниченной ответственностью "Абайлық жылу жүйелері"</t>
    </r>
  </si>
  <si>
    <r>
      <rPr>
        <b/>
        <sz val="12"/>
        <rFont val="Times New Roman"/>
        <family val="1"/>
        <charset val="204"/>
      </rPr>
      <t>Куда представляется форма:</t>
    </r>
    <r>
      <rPr>
        <sz val="12"/>
        <rFont val="Times New Roman"/>
        <family val="1"/>
        <charset val="204"/>
      </rPr>
      <t xml:space="preserve"> в Комитет по регулированию естественных монополий и защите конкуренции Министерства национальной экономики Республики Казахстан по Карагандинской области</t>
    </r>
  </si>
  <si>
    <t>№ п/п</t>
  </si>
  <si>
    <t>Наименование показателей тарифной сметы</t>
  </si>
  <si>
    <t>Единицы измерения</t>
  </si>
  <si>
    <t>Предусмотрено в утвержденной тарифной смете</t>
  </si>
  <si>
    <t>Отклонение, в %</t>
  </si>
  <si>
    <t>Причины отклонения</t>
  </si>
  <si>
    <t>I</t>
  </si>
  <si>
    <t>Затраты на производство товаров и предоставление услуг, всего</t>
  </si>
  <si>
    <t>тыс.тенге</t>
  </si>
  <si>
    <t>в том числе:</t>
  </si>
  <si>
    <t>1.</t>
  </si>
  <si>
    <t>Материальные затраты, всего</t>
  </si>
  <si>
    <t>1.1</t>
  </si>
  <si>
    <t>сырье и материалы</t>
  </si>
  <si>
    <t>1.2</t>
  </si>
  <si>
    <t>покупные изделия</t>
  </si>
  <si>
    <t>1.3</t>
  </si>
  <si>
    <t>ГСМ</t>
  </si>
  <si>
    <t>1.4</t>
  </si>
  <si>
    <t>топливо</t>
  </si>
  <si>
    <t>1.5</t>
  </si>
  <si>
    <t>энергия</t>
  </si>
  <si>
    <t>1.6</t>
  </si>
  <si>
    <t>теплоэнергия покупная</t>
  </si>
  <si>
    <t>1.7</t>
  </si>
  <si>
    <t>1.8</t>
  </si>
  <si>
    <t>1.9</t>
  </si>
  <si>
    <t>подпитка горячей воды</t>
  </si>
  <si>
    <t>2.</t>
  </si>
  <si>
    <t>Затраты на оплату труда, всего</t>
  </si>
  <si>
    <t>2.1</t>
  </si>
  <si>
    <t>заработная плата производственного персонала</t>
  </si>
  <si>
    <t>2.2</t>
  </si>
  <si>
    <t>социальный налог</t>
  </si>
  <si>
    <t>2.3</t>
  </si>
  <si>
    <t>обязательные профессиональные пенсионные взносы</t>
  </si>
  <si>
    <t>2.4</t>
  </si>
  <si>
    <t xml:space="preserve">обязательное социальное медицинское страхование </t>
  </si>
  <si>
    <t>3.</t>
  </si>
  <si>
    <t>Амортизация</t>
  </si>
  <si>
    <t>-</t>
  </si>
  <si>
    <t>4.</t>
  </si>
  <si>
    <t xml:space="preserve">Ремонт, всего </t>
  </si>
  <si>
    <t>4.1</t>
  </si>
  <si>
    <t>5</t>
  </si>
  <si>
    <t>Услуги сторонних организаций производственного характера, всего</t>
  </si>
  <si>
    <t>5.1</t>
  </si>
  <si>
    <t>услуги по испытанию электрооборудования</t>
  </si>
  <si>
    <t>5.2</t>
  </si>
  <si>
    <t>услуги по энергетическому обследованию объектов</t>
  </si>
  <si>
    <t>5.3</t>
  </si>
  <si>
    <t>обучение производственного персонала</t>
  </si>
  <si>
    <t>5.4</t>
  </si>
  <si>
    <t>аренда спецтехники общехозяйственного назначения</t>
  </si>
  <si>
    <t>5.5</t>
  </si>
  <si>
    <t>5.6</t>
  </si>
  <si>
    <t>услуги связи</t>
  </si>
  <si>
    <t>5.7</t>
  </si>
  <si>
    <t>страхование автотранспорта</t>
  </si>
  <si>
    <t>5.8</t>
  </si>
  <si>
    <t>обязательное страхование работников</t>
  </si>
  <si>
    <t>5.9</t>
  </si>
  <si>
    <t>техосмотр автотранспорта</t>
  </si>
  <si>
    <t>6</t>
  </si>
  <si>
    <t>Прочие затраты, всего</t>
  </si>
  <si>
    <t>6.1</t>
  </si>
  <si>
    <t>охрана труда</t>
  </si>
  <si>
    <t>6.2</t>
  </si>
  <si>
    <t>инструменты</t>
  </si>
  <si>
    <t>6.3</t>
  </si>
  <si>
    <t>автомобильные шины</t>
  </si>
  <si>
    <t>6.4</t>
  </si>
  <si>
    <t>аккумуляторные батареи</t>
  </si>
  <si>
    <t>II</t>
  </si>
  <si>
    <t>Расходы периода, всего</t>
  </si>
  <si>
    <t>7.</t>
  </si>
  <si>
    <t>Общие административные расходы, всего</t>
  </si>
  <si>
    <t>7.1</t>
  </si>
  <si>
    <t>заработная плата административного персонала</t>
  </si>
  <si>
    <t>7.2</t>
  </si>
  <si>
    <t>7.3</t>
  </si>
  <si>
    <t>7.4</t>
  </si>
  <si>
    <t>амортизация</t>
  </si>
  <si>
    <t>7.5</t>
  </si>
  <si>
    <t>налоговые платежи и сборы</t>
  </si>
  <si>
    <t>командировочные расходы</t>
  </si>
  <si>
    <t>коммунальные услуги</t>
  </si>
  <si>
    <t>услуги банка</t>
  </si>
  <si>
    <t>Другие расходы</t>
  </si>
  <si>
    <t>канцелярские расходы</t>
  </si>
  <si>
    <t>периодическая печать</t>
  </si>
  <si>
    <t>информационные услуги</t>
  </si>
  <si>
    <t>обслуживание оргтехники</t>
  </si>
  <si>
    <t>обслуживание программного обеспечения</t>
  </si>
  <si>
    <t>услуги "Казгидромет"</t>
  </si>
  <si>
    <t>обязательные членские взносы</t>
  </si>
  <si>
    <t>8</t>
  </si>
  <si>
    <t>Расходы на выплату вознаграждений</t>
  </si>
  <si>
    <t>III</t>
  </si>
  <si>
    <t>Всего затрат на предоставление услуг</t>
  </si>
  <si>
    <t>IV</t>
  </si>
  <si>
    <t>V</t>
  </si>
  <si>
    <t>Всего доходов</t>
  </si>
  <si>
    <t>%</t>
  </si>
  <si>
    <t>VI</t>
  </si>
  <si>
    <t>Гкал</t>
  </si>
  <si>
    <t>VII</t>
  </si>
  <si>
    <t>Тариф (без НДС)</t>
  </si>
  <si>
    <t>тенге/Гкал</t>
  </si>
  <si>
    <t>тепловая энергия на собственные нужды</t>
  </si>
  <si>
    <t>текущий  ремонт</t>
  </si>
  <si>
    <t>4.2.</t>
  </si>
  <si>
    <t xml:space="preserve">капитальный  ремонт, не приводящий к росту стоимости основных фондов </t>
  </si>
  <si>
    <t>обслуживание ОПУ (общедомовые приборы учета)</t>
  </si>
  <si>
    <t>5.10</t>
  </si>
  <si>
    <t>энергоаудит</t>
  </si>
  <si>
    <t>7.5.1.</t>
  </si>
  <si>
    <t>7.5.2.</t>
  </si>
  <si>
    <t>7.5.3.</t>
  </si>
  <si>
    <t>7.5.4.</t>
  </si>
  <si>
    <t>7.5.5.</t>
  </si>
  <si>
    <t>7.5.6.</t>
  </si>
  <si>
    <t>7.5.7.</t>
  </si>
  <si>
    <t>7.5.8.</t>
  </si>
  <si>
    <t>7.5.9.</t>
  </si>
  <si>
    <t>обучение административного персонала</t>
  </si>
  <si>
    <t>7.5.10.</t>
  </si>
  <si>
    <t>7.5.11.</t>
  </si>
  <si>
    <t>7.5.12.</t>
  </si>
  <si>
    <t>7.5.13.</t>
  </si>
  <si>
    <t>7.5.14.</t>
  </si>
  <si>
    <t>обязательный медицинский осмотр сотрудников</t>
  </si>
  <si>
    <t xml:space="preserve">услуги по разработке структуры и содержания WEB страниц в интернете </t>
  </si>
  <si>
    <t>7.5.15.</t>
  </si>
  <si>
    <t>7.5.16.</t>
  </si>
  <si>
    <t>7.5.17.</t>
  </si>
  <si>
    <t>почтовые расходы</t>
  </si>
  <si>
    <t>Доход (РБА*СП)</t>
  </si>
  <si>
    <t>Регулируемая база задействованных активов</t>
  </si>
  <si>
    <t>Объемы оказываемых услуг (товаров, работ)</t>
  </si>
  <si>
    <t>Нормативные потери</t>
  </si>
  <si>
    <t>VIII</t>
  </si>
  <si>
    <t>нормативные  технические потери</t>
  </si>
  <si>
    <t>Индекс: ИТС-1</t>
  </si>
  <si>
    <r>
      <t>Периодичность</t>
    </r>
    <r>
      <rPr>
        <sz val="12"/>
        <rFont val="Times New Roman"/>
        <family val="1"/>
        <charset val="204"/>
      </rPr>
      <t>: годовая</t>
    </r>
  </si>
  <si>
    <t>к Правилам формирования тарифов</t>
  </si>
  <si>
    <t>Приложение 1</t>
  </si>
  <si>
    <t>форма 5</t>
  </si>
  <si>
    <t>Отчетный период   1 полугодие 2021 года</t>
  </si>
  <si>
    <t xml:space="preserve">Фактически сложившиеся затраты за I полугодие  </t>
  </si>
  <si>
    <t>Увеличение по данной статье затрат связанно с увеличением объема почтовых отправлений претензионных писем должникам</t>
  </si>
  <si>
    <t>Исполнение по данным статьям затрат предусмотренно на II полугодие</t>
  </si>
  <si>
    <t>Фактически сложившиеся затраты за I полугодие.  Увеличение связано с повышением тарифа на подпитку с октября месяца 2019 года с 55,68 тенге за тонну до 106,03 тенге без НДС и увеличением расхода подпитки горячей воды</t>
  </si>
  <si>
    <t xml:space="preserve">Фактически сложившиеся затраты за I полугодие. Ремонтные работы, осуществляются согласно утвержденного графика  </t>
  </si>
  <si>
    <t xml:space="preserve">Данные затраты понесены в пределах утвержденного тарифа. Увеличение,  связано с дополнительным приобретением средств индивидуальной защиты и дезинфецирующих средств. </t>
  </si>
  <si>
    <t xml:space="preserve">Выполнено в пределах нормы. Увеличение связано с ростом цен. </t>
  </si>
  <si>
    <r>
      <t>Срок предоставления:</t>
    </r>
    <r>
      <rPr>
        <sz val="12"/>
        <rFont val="Times New Roman"/>
        <family val="1"/>
        <charset val="204"/>
      </rPr>
      <t xml:space="preserve"> не позднее 1 августа года, следующего за отчетным </t>
    </r>
  </si>
  <si>
    <t>Объявлен конкурс на проведение капитального темонта т/сети</t>
  </si>
  <si>
    <t xml:space="preserve">Фактически сложившиеся показатели тарифной сметы за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</si>
</sst>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\ * #,##0.00&quot;    &quot;;\-* #,##0.00&quot;    &quot;;\ * \-#&quot;    &quot;;\ @\ "/>
    <numFmt numFmtId="165" formatCode="\ * #,##0&quot;    &quot;;\-* #,##0&quot;    &quot;;\ * \-#&quot;    &quot;;\ @\ "/>
    <numFmt numFmtId="166" formatCode="\ * #,##0.0&quot;    &quot;;\-* #,##0.0&quot;    &quot;;\ * \-#&quot;    &quot;;\ @\ "/>
    <numFmt numFmtId="167" formatCode="\ * #,##0.0&quot;    &quot;;\-* #,##0.0&quot;    &quot;;\ * \-#.0&quot;    &quot;;\ @\ "/>
    <numFmt numFmtId="168" formatCode="\ * #,##0.00&quot;    &quot;;\-* #,##0.00&quot;    &quot;;\ * \-#.0&quot;    &quot;;\ @\ "/>
  </numFmts>
  <fonts count="8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1" fillId="0" borderId="0" applyBorder="0" applyProtection="0"/>
    <xf numFmtId="0" fontId="7" fillId="0" borderId="0"/>
    <xf numFmtId="43" fontId="7" fillId="0" borderId="0" applyFont="0" applyFill="0" applyBorder="0" applyAlignment="0" applyProtection="0"/>
  </cellStyleXfs>
  <cellXfs count="78">
    <xf numFmtId="0" fontId="0" fillId="0" borderId="0" xfId="0"/>
    <xf numFmtId="49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164" fontId="2" fillId="0" borderId="0" xfId="1" applyFont="1" applyBorder="1" applyAlignment="1" applyProtection="1">
      <alignment horizontal="center"/>
    </xf>
    <xf numFmtId="0" fontId="2" fillId="2" borderId="0" xfId="0" applyFont="1" applyFill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164" fontId="4" fillId="2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164" fontId="4" fillId="2" borderId="1" xfId="1" applyFont="1" applyFill="1" applyBorder="1" applyAlignment="1" applyProtection="1"/>
    <xf numFmtId="0" fontId="2" fillId="2" borderId="1" xfId="0" applyFont="1" applyFill="1" applyBorder="1" applyAlignment="1"/>
    <xf numFmtId="0" fontId="2" fillId="0" borderId="0" xfId="0" applyFont="1" applyAlignment="1">
      <alignment vertical="center"/>
    </xf>
    <xf numFmtId="164" fontId="4" fillId="2" borderId="1" xfId="0" applyNumberFormat="1" applyFont="1" applyFill="1" applyBorder="1" applyAlignment="1"/>
    <xf numFmtId="164" fontId="2" fillId="3" borderId="1" xfId="1" applyFont="1" applyFill="1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/>
    <xf numFmtId="43" fontId="4" fillId="2" borderId="1" xfId="0" applyNumberFormat="1" applyFont="1" applyFill="1" applyBorder="1" applyAlignment="1"/>
    <xf numFmtId="164" fontId="2" fillId="0" borderId="0" xfId="0" applyNumberFormat="1" applyFont="1" applyAlignment="1"/>
    <xf numFmtId="165" fontId="4" fillId="2" borderId="1" xfId="1" applyNumberFormat="1" applyFont="1" applyFill="1" applyBorder="1" applyAlignment="1" applyProtection="1"/>
    <xf numFmtId="164" fontId="2" fillId="2" borderId="1" xfId="1" applyFont="1" applyFill="1" applyBorder="1" applyAlignment="1" applyProtection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64" fontId="5" fillId="2" borderId="1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2" fillId="2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164" fontId="2" fillId="3" borderId="1" xfId="1" applyFont="1" applyFill="1" applyBorder="1" applyAlignment="1" applyProtection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wrapText="1"/>
    </xf>
    <xf numFmtId="164" fontId="2" fillId="2" borderId="1" xfId="1" applyNumberFormat="1" applyFont="1" applyFill="1" applyBorder="1" applyAlignment="1" applyProtection="1"/>
    <xf numFmtId="43" fontId="2" fillId="0" borderId="0" xfId="0" applyNumberFormat="1" applyFont="1" applyAlignment="1"/>
    <xf numFmtId="43" fontId="2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1" applyFont="1" applyFill="1" applyBorder="1" applyAlignment="1" applyProtection="1">
      <alignment horizontal="center"/>
    </xf>
    <xf numFmtId="164" fontId="6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wrapText="1"/>
    </xf>
    <xf numFmtId="167" fontId="2" fillId="2" borderId="1" xfId="1" applyNumberFormat="1" applyFont="1" applyFill="1" applyBorder="1" applyAlignment="1" applyProtection="1">
      <alignment horizontal="center"/>
    </xf>
    <xf numFmtId="164" fontId="2" fillId="2" borderId="1" xfId="1" applyFont="1" applyFill="1" applyBorder="1" applyAlignment="1" applyProtection="1">
      <alignment horizontal="center"/>
    </xf>
    <xf numFmtId="164" fontId="3" fillId="2" borderId="1" xfId="1" applyFont="1" applyFill="1" applyBorder="1" applyAlignment="1">
      <alignment horizontal="left" wrapText="1"/>
    </xf>
    <xf numFmtId="0" fontId="3" fillId="2" borderId="1" xfId="0" applyFont="1" applyFill="1" applyBorder="1" applyAlignment="1"/>
    <xf numFmtId="168" fontId="2" fillId="2" borderId="1" xfId="1" applyNumberFormat="1" applyFont="1" applyFill="1" applyBorder="1" applyAlignment="1" applyProtection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166" fontId="2" fillId="2" borderId="1" xfId="1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>
      <alignment wrapText="1"/>
    </xf>
    <xf numFmtId="49" fontId="2" fillId="0" borderId="0" xfId="0" applyNumberFormat="1" applyFont="1" applyBorder="1" applyAlignment="1">
      <alignment horizontal="center" wrapText="1"/>
    </xf>
    <xf numFmtId="49" fontId="3" fillId="2" borderId="2" xfId="0" applyNumberFormat="1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164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2" borderId="2" xfId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F86"/>
  <sheetViews>
    <sheetView tabSelected="1" topLeftCell="A75" zoomScale="88" zoomScaleNormal="88" workbookViewId="0">
      <selection activeCell="E86" sqref="E86"/>
    </sheetView>
  </sheetViews>
  <sheetFormatPr defaultRowHeight="15.75" outlineLevelRow="1" x14ac:dyDescent="0.25"/>
  <cols>
    <col min="1" max="1" width="7.5703125" style="1" customWidth="1"/>
    <col min="2" max="2" width="55.85546875" style="2" customWidth="1"/>
    <col min="3" max="3" width="12.5703125" style="2" customWidth="1"/>
    <col min="4" max="4" width="21.42578125" style="5" customWidth="1"/>
    <col min="5" max="5" width="21.42578125" style="6" customWidth="1"/>
    <col min="6" max="6" width="15.85546875" style="2" customWidth="1"/>
    <col min="7" max="7" width="43.140625" style="8" customWidth="1"/>
    <col min="8" max="8" width="18.7109375" style="2" customWidth="1"/>
    <col min="9" max="1020" width="9.140625" style="2" customWidth="1"/>
  </cols>
  <sheetData>
    <row r="1" spans="1:7" x14ac:dyDescent="0.25">
      <c r="C1" s="3"/>
      <c r="D1" s="3"/>
      <c r="E1" s="4"/>
      <c r="G1" s="55" t="s">
        <v>149</v>
      </c>
    </row>
    <row r="2" spans="1:7" ht="18" customHeight="1" x14ac:dyDescent="0.25">
      <c r="C2" s="3"/>
      <c r="D2" s="3"/>
      <c r="E2" s="4"/>
      <c r="G2" s="55" t="s">
        <v>148</v>
      </c>
    </row>
    <row r="3" spans="1:7" ht="18" customHeight="1" x14ac:dyDescent="0.25">
      <c r="C3" s="3"/>
      <c r="G3" s="55" t="s">
        <v>150</v>
      </c>
    </row>
    <row r="4" spans="1:7" ht="9" customHeight="1" x14ac:dyDescent="0.25">
      <c r="C4" s="3"/>
      <c r="G4" s="7"/>
    </row>
    <row r="5" spans="1:7" ht="15" customHeight="1" x14ac:dyDescent="0.25">
      <c r="A5" s="64" t="s">
        <v>0</v>
      </c>
      <c r="B5" s="64"/>
      <c r="C5" s="64"/>
      <c r="D5" s="64"/>
      <c r="E5" s="64"/>
      <c r="F5" s="64"/>
      <c r="G5" s="64"/>
    </row>
    <row r="6" spans="1:7" ht="17.25" customHeight="1" x14ac:dyDescent="0.25">
      <c r="A6" s="65" t="s">
        <v>151</v>
      </c>
      <c r="B6" s="65"/>
      <c r="C6" s="65"/>
      <c r="D6" s="65"/>
    </row>
    <row r="7" spans="1:7" x14ac:dyDescent="0.25">
      <c r="A7" s="65" t="s">
        <v>146</v>
      </c>
      <c r="B7" s="65"/>
      <c r="C7" s="65"/>
      <c r="D7" s="65"/>
    </row>
    <row r="8" spans="1:7" x14ac:dyDescent="0.25">
      <c r="A8" s="65" t="s">
        <v>147</v>
      </c>
      <c r="B8" s="65"/>
      <c r="C8" s="65"/>
      <c r="D8" s="65"/>
    </row>
    <row r="9" spans="1:7" x14ac:dyDescent="0.25">
      <c r="A9" s="65" t="s">
        <v>1</v>
      </c>
      <c r="B9" s="65"/>
      <c r="C9" s="65"/>
      <c r="D9" s="65"/>
    </row>
    <row r="10" spans="1:7" ht="28.5" customHeight="1" x14ac:dyDescent="0.25">
      <c r="A10" s="66" t="s">
        <v>2</v>
      </c>
      <c r="B10" s="66"/>
      <c r="C10" s="66"/>
      <c r="D10" s="66"/>
      <c r="E10" s="66"/>
      <c r="F10" s="66"/>
      <c r="G10" s="66"/>
    </row>
    <row r="11" spans="1:7" ht="16.5" customHeight="1" x14ac:dyDescent="0.25">
      <c r="A11" s="71" t="s">
        <v>159</v>
      </c>
      <c r="B11" s="71"/>
      <c r="C11" s="71"/>
      <c r="D11" s="71"/>
      <c r="E11" s="71"/>
      <c r="F11" s="71"/>
      <c r="G11" s="71"/>
    </row>
    <row r="12" spans="1:7" s="10" customFormat="1" ht="80.25" customHeight="1" x14ac:dyDescent="0.25">
      <c r="A12" s="39" t="s">
        <v>3</v>
      </c>
      <c r="B12" s="40" t="s">
        <v>4</v>
      </c>
      <c r="C12" s="40" t="s">
        <v>5</v>
      </c>
      <c r="D12" s="24" t="s">
        <v>6</v>
      </c>
      <c r="E12" s="9" t="s">
        <v>161</v>
      </c>
      <c r="F12" s="24" t="s">
        <v>7</v>
      </c>
      <c r="G12" s="9" t="s">
        <v>8</v>
      </c>
    </row>
    <row r="13" spans="1:7" ht="31.5" x14ac:dyDescent="0.25">
      <c r="A13" s="41" t="s">
        <v>9</v>
      </c>
      <c r="B13" s="25" t="s">
        <v>10</v>
      </c>
      <c r="C13" s="26" t="s">
        <v>11</v>
      </c>
      <c r="D13" s="11">
        <f>D15+D26+D32+D33+D36+D47</f>
        <v>563394.96</v>
      </c>
      <c r="E13" s="11">
        <f>E15+E26+E32+E33+E36+E47</f>
        <v>359821.99400000001</v>
      </c>
      <c r="F13" s="42">
        <f>E13/D13*100-100</f>
        <v>-36.133260049042683</v>
      </c>
      <c r="G13" s="43"/>
    </row>
    <row r="14" spans="1:7" ht="21" customHeight="1" x14ac:dyDescent="0.25">
      <c r="A14" s="44"/>
      <c r="B14" s="12" t="s">
        <v>12</v>
      </c>
      <c r="C14" s="22"/>
      <c r="D14" s="11"/>
      <c r="E14" s="12"/>
      <c r="F14" s="42"/>
      <c r="G14" s="43"/>
    </row>
    <row r="15" spans="1:7" ht="22.5" customHeight="1" x14ac:dyDescent="0.25">
      <c r="A15" s="45" t="s">
        <v>13</v>
      </c>
      <c r="B15" s="27" t="s">
        <v>14</v>
      </c>
      <c r="C15" s="26" t="s">
        <v>11</v>
      </c>
      <c r="D15" s="11">
        <f>SUM(D17:D25)+0.01</f>
        <v>405440.44</v>
      </c>
      <c r="E15" s="11">
        <f>SUM(E17:E25)</f>
        <v>253892.81</v>
      </c>
      <c r="F15" s="42">
        <f>E15/D15*100-100</f>
        <v>-37.378518531599859</v>
      </c>
      <c r="G15" s="43"/>
    </row>
    <row r="16" spans="1:7" ht="22.5" customHeight="1" outlineLevel="1" x14ac:dyDescent="0.25">
      <c r="A16" s="44"/>
      <c r="B16" s="12" t="s">
        <v>12</v>
      </c>
      <c r="C16" s="22"/>
      <c r="D16" s="11"/>
      <c r="E16" s="11" t="s">
        <v>43</v>
      </c>
      <c r="F16" s="42"/>
      <c r="G16" s="46"/>
    </row>
    <row r="17" spans="1:8" ht="22.5" customHeight="1" outlineLevel="1" x14ac:dyDescent="0.25">
      <c r="A17" s="44" t="s">
        <v>15</v>
      </c>
      <c r="B17" s="12" t="s">
        <v>16</v>
      </c>
      <c r="C17" s="22" t="s">
        <v>11</v>
      </c>
      <c r="D17" s="21">
        <v>7159</v>
      </c>
      <c r="E17" s="21">
        <v>5440.98</v>
      </c>
      <c r="F17" s="47">
        <f t="shared" ref="F17:F25" si="0">E17/D17*100-100</f>
        <v>-23.998044419611688</v>
      </c>
      <c r="G17" s="59" t="s">
        <v>152</v>
      </c>
    </row>
    <row r="18" spans="1:8" ht="22.5" customHeight="1" outlineLevel="1" x14ac:dyDescent="0.25">
      <c r="A18" s="44" t="s">
        <v>17</v>
      </c>
      <c r="B18" s="12" t="s">
        <v>18</v>
      </c>
      <c r="C18" s="22" t="s">
        <v>11</v>
      </c>
      <c r="D18" s="11"/>
      <c r="E18" s="11"/>
      <c r="F18" s="48"/>
      <c r="G18" s="46"/>
    </row>
    <row r="19" spans="1:8" s="13" customFormat="1" ht="22.5" customHeight="1" outlineLevel="1" x14ac:dyDescent="0.25">
      <c r="A19" s="44" t="s">
        <v>19</v>
      </c>
      <c r="B19" s="12" t="s">
        <v>20</v>
      </c>
      <c r="C19" s="22" t="s">
        <v>11</v>
      </c>
      <c r="D19" s="21">
        <v>6895.64</v>
      </c>
      <c r="E19" s="21">
        <v>2662.11</v>
      </c>
      <c r="F19" s="48">
        <f t="shared" si="0"/>
        <v>-61.394301326635379</v>
      </c>
      <c r="G19" s="59" t="s">
        <v>152</v>
      </c>
    </row>
    <row r="20" spans="1:8" ht="22.5" customHeight="1" outlineLevel="1" x14ac:dyDescent="0.25">
      <c r="A20" s="44" t="s">
        <v>21</v>
      </c>
      <c r="B20" s="12" t="s">
        <v>22</v>
      </c>
      <c r="C20" s="22" t="s">
        <v>11</v>
      </c>
      <c r="D20" s="21"/>
      <c r="E20" s="21"/>
      <c r="F20" s="48"/>
      <c r="G20" s="46"/>
    </row>
    <row r="21" spans="1:8" ht="22.5" customHeight="1" outlineLevel="1" x14ac:dyDescent="0.25">
      <c r="A21" s="44" t="s">
        <v>23</v>
      </c>
      <c r="B21" s="12" t="s">
        <v>24</v>
      </c>
      <c r="C21" s="22" t="s">
        <v>11</v>
      </c>
      <c r="D21" s="21">
        <v>85800</v>
      </c>
      <c r="E21" s="21">
        <v>58042.69</v>
      </c>
      <c r="F21" s="48">
        <f t="shared" si="0"/>
        <v>-32.351177156177158</v>
      </c>
      <c r="G21" s="59" t="s">
        <v>152</v>
      </c>
    </row>
    <row r="22" spans="1:8" ht="22.5" customHeight="1" outlineLevel="1" x14ac:dyDescent="0.25">
      <c r="A22" s="44" t="s">
        <v>25</v>
      </c>
      <c r="B22" s="12" t="s">
        <v>26</v>
      </c>
      <c r="C22" s="22" t="s">
        <v>11</v>
      </c>
      <c r="D22" s="21">
        <v>227655.59</v>
      </c>
      <c r="E22" s="21">
        <v>120048.78</v>
      </c>
      <c r="F22" s="48">
        <f t="shared" si="0"/>
        <v>-47.267369977605213</v>
      </c>
      <c r="G22" s="59" t="s">
        <v>152</v>
      </c>
      <c r="H22" s="37"/>
    </row>
    <row r="23" spans="1:8" ht="22.5" customHeight="1" outlineLevel="1" x14ac:dyDescent="0.25">
      <c r="A23" s="44" t="s">
        <v>27</v>
      </c>
      <c r="B23" s="23" t="s">
        <v>145</v>
      </c>
      <c r="C23" s="22" t="s">
        <v>11</v>
      </c>
      <c r="D23" s="21">
        <v>71891.240000000005</v>
      </c>
      <c r="E23" s="21">
        <v>60968.09</v>
      </c>
      <c r="F23" s="48">
        <f t="shared" si="0"/>
        <v>-15.193993037260185</v>
      </c>
      <c r="G23" s="59" t="s">
        <v>152</v>
      </c>
    </row>
    <row r="24" spans="1:8" s="13" customFormat="1" ht="22.5" customHeight="1" outlineLevel="1" x14ac:dyDescent="0.25">
      <c r="A24" s="44" t="s">
        <v>28</v>
      </c>
      <c r="B24" s="28" t="s">
        <v>112</v>
      </c>
      <c r="C24" s="22" t="s">
        <v>11</v>
      </c>
      <c r="D24" s="21">
        <v>1121.58</v>
      </c>
      <c r="E24" s="21">
        <v>562.82000000000005</v>
      </c>
      <c r="F24" s="48">
        <f t="shared" si="0"/>
        <v>-49.81900533176411</v>
      </c>
      <c r="G24" s="59" t="s">
        <v>152</v>
      </c>
    </row>
    <row r="25" spans="1:8" s="13" customFormat="1" ht="73.5" customHeight="1" outlineLevel="1" x14ac:dyDescent="0.25">
      <c r="A25" s="44" t="s">
        <v>29</v>
      </c>
      <c r="B25" s="12" t="s">
        <v>30</v>
      </c>
      <c r="C25" s="22" t="s">
        <v>11</v>
      </c>
      <c r="D25" s="21">
        <v>4917.38</v>
      </c>
      <c r="E25" s="21">
        <v>6167.34</v>
      </c>
      <c r="F25" s="48">
        <f t="shared" si="0"/>
        <v>25.419227312105221</v>
      </c>
      <c r="G25" s="60" t="s">
        <v>155</v>
      </c>
    </row>
    <row r="26" spans="1:8" ht="22.5" customHeight="1" x14ac:dyDescent="0.25">
      <c r="A26" s="45" t="s">
        <v>31</v>
      </c>
      <c r="B26" s="27" t="s">
        <v>32</v>
      </c>
      <c r="C26" s="26" t="s">
        <v>11</v>
      </c>
      <c r="D26" s="11">
        <f>SUM(D28:D31)</f>
        <v>98532.45</v>
      </c>
      <c r="E26" s="11">
        <f>SUM(E27:E31)</f>
        <v>51266.32</v>
      </c>
      <c r="F26" s="42">
        <f t="shared" ref="F26" si="1">E26/D26*100-100</f>
        <v>-47.970115428977969</v>
      </c>
      <c r="G26" s="72" t="s">
        <v>152</v>
      </c>
    </row>
    <row r="27" spans="1:8" ht="22.5" customHeight="1" outlineLevel="1" x14ac:dyDescent="0.25">
      <c r="A27" s="44"/>
      <c r="B27" s="12" t="s">
        <v>12</v>
      </c>
      <c r="C27" s="22"/>
      <c r="D27" s="11"/>
      <c r="E27" s="21"/>
      <c r="F27" s="48"/>
      <c r="G27" s="73"/>
    </row>
    <row r="28" spans="1:8" s="13" customFormat="1" ht="22.5" customHeight="1" outlineLevel="1" x14ac:dyDescent="0.25">
      <c r="A28" s="44" t="s">
        <v>33</v>
      </c>
      <c r="B28" s="23" t="s">
        <v>34</v>
      </c>
      <c r="C28" s="22" t="s">
        <v>11</v>
      </c>
      <c r="D28" s="21">
        <v>89219.82</v>
      </c>
      <c r="E28" s="21">
        <v>46359.29</v>
      </c>
      <c r="F28" s="48">
        <f t="shared" ref="F28:F34" si="2">E28/D28*100-100</f>
        <v>-48.039247333159828</v>
      </c>
      <c r="G28" s="73"/>
    </row>
    <row r="29" spans="1:8" s="13" customFormat="1" ht="22.5" customHeight="1" outlineLevel="1" x14ac:dyDescent="0.25">
      <c r="A29" s="44" t="s">
        <v>35</v>
      </c>
      <c r="B29" s="12" t="s">
        <v>36</v>
      </c>
      <c r="C29" s="22" t="s">
        <v>11</v>
      </c>
      <c r="D29" s="21">
        <v>7628.29</v>
      </c>
      <c r="E29" s="21">
        <v>3976.47</v>
      </c>
      <c r="F29" s="51">
        <f>E29/D29*100-100</f>
        <v>-47.872065692311125</v>
      </c>
      <c r="G29" s="73"/>
    </row>
    <row r="30" spans="1:8" s="13" customFormat="1" ht="22.5" customHeight="1" outlineLevel="1" x14ac:dyDescent="0.25">
      <c r="A30" s="44" t="s">
        <v>37</v>
      </c>
      <c r="B30" s="12" t="s">
        <v>38</v>
      </c>
      <c r="C30" s="22" t="s">
        <v>11</v>
      </c>
      <c r="D30" s="21">
        <v>346.04</v>
      </c>
      <c r="E30" s="21">
        <v>109.39</v>
      </c>
      <c r="F30" s="48">
        <f t="shared" si="2"/>
        <v>-68.388047624552087</v>
      </c>
      <c r="G30" s="73"/>
      <c r="H30" s="38"/>
    </row>
    <row r="31" spans="1:8" s="13" customFormat="1" ht="22.5" customHeight="1" outlineLevel="1" x14ac:dyDescent="0.25">
      <c r="A31" s="44" t="s">
        <v>39</v>
      </c>
      <c r="B31" s="12" t="s">
        <v>40</v>
      </c>
      <c r="C31" s="22" t="s">
        <v>11</v>
      </c>
      <c r="D31" s="21">
        <v>1338.3</v>
      </c>
      <c r="E31" s="21">
        <v>821.17</v>
      </c>
      <c r="F31" s="48">
        <f t="shared" si="2"/>
        <v>-38.640812971680496</v>
      </c>
      <c r="G31" s="74"/>
    </row>
    <row r="32" spans="1:8" ht="29.25" customHeight="1" x14ac:dyDescent="0.25">
      <c r="A32" s="45" t="s">
        <v>41</v>
      </c>
      <c r="B32" s="58" t="s">
        <v>42</v>
      </c>
      <c r="C32" s="26" t="s">
        <v>11</v>
      </c>
      <c r="D32" s="42">
        <v>35343.9</v>
      </c>
      <c r="E32" s="11">
        <f>38455.944</f>
        <v>38455.944000000003</v>
      </c>
      <c r="F32" s="42">
        <f t="shared" si="2"/>
        <v>8.8050384932053305</v>
      </c>
      <c r="G32" s="56" t="s">
        <v>160</v>
      </c>
    </row>
    <row r="33" spans="1:8" ht="22.5" customHeight="1" x14ac:dyDescent="0.25">
      <c r="A33" s="45" t="s">
        <v>44</v>
      </c>
      <c r="B33" s="27" t="s">
        <v>45</v>
      </c>
      <c r="C33" s="26" t="s">
        <v>11</v>
      </c>
      <c r="D33" s="11">
        <f>D34+D35</f>
        <v>16619.72</v>
      </c>
      <c r="E33" s="11">
        <f>SUM(E34:E35)</f>
        <v>11147.67</v>
      </c>
      <c r="F33" s="42">
        <f t="shared" si="2"/>
        <v>-32.925043261860012</v>
      </c>
      <c r="G33" s="72" t="s">
        <v>156</v>
      </c>
    </row>
    <row r="34" spans="1:8" s="13" customFormat="1" ht="22.5" customHeight="1" outlineLevel="1" x14ac:dyDescent="0.25">
      <c r="A34" s="52" t="s">
        <v>46</v>
      </c>
      <c r="B34" s="23" t="s">
        <v>113</v>
      </c>
      <c r="C34" s="22" t="s">
        <v>11</v>
      </c>
      <c r="D34" s="21">
        <v>16619.72</v>
      </c>
      <c r="E34" s="21">
        <v>11147.67</v>
      </c>
      <c r="F34" s="48">
        <f t="shared" si="2"/>
        <v>-32.925043261860012</v>
      </c>
      <c r="G34" s="73"/>
    </row>
    <row r="35" spans="1:8" ht="28.5" hidden="1" customHeight="1" outlineLevel="1" x14ac:dyDescent="0.25">
      <c r="A35" s="52" t="s">
        <v>114</v>
      </c>
      <c r="B35" s="23" t="s">
        <v>115</v>
      </c>
      <c r="C35" s="22" t="s">
        <v>11</v>
      </c>
      <c r="D35" s="11"/>
      <c r="E35" s="21"/>
      <c r="F35" s="48"/>
      <c r="G35" s="61"/>
    </row>
    <row r="36" spans="1:8" ht="33" customHeight="1" outlineLevel="1" x14ac:dyDescent="0.25">
      <c r="A36" s="41" t="s">
        <v>47</v>
      </c>
      <c r="B36" s="25" t="s">
        <v>48</v>
      </c>
      <c r="C36" s="26" t="s">
        <v>11</v>
      </c>
      <c r="D36" s="11">
        <f>SUM(D37:D46)-0.01</f>
        <v>5158.4399999999996</v>
      </c>
      <c r="E36" s="11">
        <f>SUM(E37:E46)</f>
        <v>2164.89</v>
      </c>
      <c r="F36" s="42">
        <f>E36/D36*100-100</f>
        <v>-58.032079465885033</v>
      </c>
      <c r="G36" s="57"/>
    </row>
    <row r="37" spans="1:8" ht="22.5" customHeight="1" outlineLevel="1" x14ac:dyDescent="0.25">
      <c r="A37" s="52" t="s">
        <v>49</v>
      </c>
      <c r="B37" s="29" t="s">
        <v>50</v>
      </c>
      <c r="C37" s="22" t="s">
        <v>11</v>
      </c>
      <c r="D37" s="21">
        <v>287.75</v>
      </c>
      <c r="E37" s="21"/>
      <c r="F37" s="48">
        <f>E37/D37*100-100</f>
        <v>-100</v>
      </c>
      <c r="G37" s="75" t="s">
        <v>154</v>
      </c>
    </row>
    <row r="38" spans="1:8" ht="22.5" customHeight="1" outlineLevel="1" x14ac:dyDescent="0.25">
      <c r="A38" s="52" t="s">
        <v>51</v>
      </c>
      <c r="B38" s="23" t="s">
        <v>52</v>
      </c>
      <c r="C38" s="22" t="s">
        <v>11</v>
      </c>
      <c r="D38" s="21">
        <v>210</v>
      </c>
      <c r="E38" s="21"/>
      <c r="F38" s="48">
        <f>E38/D38*100-100</f>
        <v>-100</v>
      </c>
      <c r="G38" s="76"/>
    </row>
    <row r="39" spans="1:8" ht="22.5" customHeight="1" outlineLevel="1" x14ac:dyDescent="0.25">
      <c r="A39" s="52" t="s">
        <v>53</v>
      </c>
      <c r="B39" s="29" t="s">
        <v>54</v>
      </c>
      <c r="C39" s="22" t="s">
        <v>11</v>
      </c>
      <c r="D39" s="21">
        <v>492.11</v>
      </c>
      <c r="E39" s="21"/>
      <c r="F39" s="53">
        <f>E39/D39*100-100</f>
        <v>-100</v>
      </c>
      <c r="G39" s="77"/>
    </row>
    <row r="40" spans="1:8" ht="22.5" customHeight="1" outlineLevel="1" x14ac:dyDescent="0.25">
      <c r="A40" s="52" t="s">
        <v>55</v>
      </c>
      <c r="B40" s="29" t="s">
        <v>56</v>
      </c>
      <c r="C40" s="22" t="s">
        <v>11</v>
      </c>
      <c r="D40" s="21"/>
      <c r="E40" s="21"/>
      <c r="F40" s="48"/>
      <c r="G40" s="46"/>
    </row>
    <row r="41" spans="1:8" ht="22.5" customHeight="1" outlineLevel="1" x14ac:dyDescent="0.25">
      <c r="A41" s="52" t="s">
        <v>57</v>
      </c>
      <c r="B41" s="30" t="s">
        <v>116</v>
      </c>
      <c r="C41" s="31" t="s">
        <v>11</v>
      </c>
      <c r="D41" s="32">
        <v>1656.42</v>
      </c>
      <c r="E41" s="21">
        <v>1187.48</v>
      </c>
      <c r="F41" s="15">
        <f t="shared" ref="F41:F47" si="3">E41/D41*100-100</f>
        <v>-28.310452662971954</v>
      </c>
      <c r="G41" s="59" t="s">
        <v>152</v>
      </c>
      <c r="H41" s="37"/>
    </row>
    <row r="42" spans="1:8" ht="22.5" customHeight="1" outlineLevel="1" x14ac:dyDescent="0.25">
      <c r="A42" s="52" t="s">
        <v>58</v>
      </c>
      <c r="B42" s="29" t="s">
        <v>59</v>
      </c>
      <c r="C42" s="33" t="s">
        <v>11</v>
      </c>
      <c r="D42" s="21">
        <v>134.63999999999999</v>
      </c>
      <c r="E42" s="36">
        <v>94.35</v>
      </c>
      <c r="F42" s="48">
        <f t="shared" si="3"/>
        <v>-29.924242424242422</v>
      </c>
      <c r="G42" s="59" t="s">
        <v>152</v>
      </c>
    </row>
    <row r="43" spans="1:8" ht="22.5" customHeight="1" outlineLevel="1" x14ac:dyDescent="0.25">
      <c r="A43" s="52" t="s">
        <v>60</v>
      </c>
      <c r="B43" s="28" t="s">
        <v>61</v>
      </c>
      <c r="C43" s="22" t="s">
        <v>11</v>
      </c>
      <c r="D43" s="21">
        <v>283.20999999999998</v>
      </c>
      <c r="E43" s="21">
        <v>216.28</v>
      </c>
      <c r="F43" s="48">
        <f t="shared" si="3"/>
        <v>-23.632640090392286</v>
      </c>
      <c r="G43" s="59" t="s">
        <v>152</v>
      </c>
    </row>
    <row r="44" spans="1:8" ht="22.5" customHeight="1" outlineLevel="1" x14ac:dyDescent="0.25">
      <c r="A44" s="52" t="s">
        <v>62</v>
      </c>
      <c r="B44" s="23" t="s">
        <v>63</v>
      </c>
      <c r="C44" s="22" t="s">
        <v>11</v>
      </c>
      <c r="D44" s="21">
        <v>1133.6099999999999</v>
      </c>
      <c r="E44" s="21">
        <v>666.78</v>
      </c>
      <c r="F44" s="48">
        <f t="shared" si="3"/>
        <v>-41.180829385767595</v>
      </c>
      <c r="G44" s="59" t="s">
        <v>152</v>
      </c>
    </row>
    <row r="45" spans="1:8" ht="27" customHeight="1" outlineLevel="1" x14ac:dyDescent="0.25">
      <c r="A45" s="52" t="s">
        <v>64</v>
      </c>
      <c r="B45" s="29" t="s">
        <v>65</v>
      </c>
      <c r="C45" s="22" t="s">
        <v>11</v>
      </c>
      <c r="D45" s="21">
        <v>70.709999999999994</v>
      </c>
      <c r="E45" s="21"/>
      <c r="F45" s="48">
        <f t="shared" si="3"/>
        <v>-100</v>
      </c>
      <c r="G45" s="46" t="s">
        <v>154</v>
      </c>
    </row>
    <row r="46" spans="1:8" ht="22.5" customHeight="1" outlineLevel="1" x14ac:dyDescent="0.25">
      <c r="A46" s="52" t="s">
        <v>117</v>
      </c>
      <c r="B46" s="29" t="s">
        <v>118</v>
      </c>
      <c r="C46" s="22" t="s">
        <v>11</v>
      </c>
      <c r="D46" s="21">
        <v>890</v>
      </c>
      <c r="E46" s="21"/>
      <c r="F46" s="48">
        <v>-100</v>
      </c>
      <c r="G46" s="54"/>
    </row>
    <row r="47" spans="1:8" ht="22.5" customHeight="1" x14ac:dyDescent="0.25">
      <c r="A47" s="41" t="s">
        <v>66</v>
      </c>
      <c r="B47" s="25" t="s">
        <v>67</v>
      </c>
      <c r="C47" s="26" t="s">
        <v>11</v>
      </c>
      <c r="D47" s="11">
        <f>SUM(D49:D52)-0.01</f>
        <v>2300.0099999999993</v>
      </c>
      <c r="E47" s="11">
        <f>SUM(E48:E52)</f>
        <v>2894.36</v>
      </c>
      <c r="F47" s="42">
        <f t="shared" si="3"/>
        <v>25.84119199481745</v>
      </c>
      <c r="G47" s="46"/>
    </row>
    <row r="48" spans="1:8" ht="22.5" customHeight="1" outlineLevel="1" x14ac:dyDescent="0.25">
      <c r="A48" s="52"/>
      <c r="B48" s="23" t="s">
        <v>12</v>
      </c>
      <c r="C48" s="22"/>
      <c r="D48" s="11"/>
      <c r="E48" s="21"/>
      <c r="F48" s="42"/>
      <c r="G48" s="46"/>
    </row>
    <row r="49" spans="1:8" s="16" customFormat="1" ht="63.75" customHeight="1" outlineLevel="1" x14ac:dyDescent="0.25">
      <c r="A49" s="52" t="s">
        <v>68</v>
      </c>
      <c r="B49" s="28" t="s">
        <v>69</v>
      </c>
      <c r="C49" s="22" t="s">
        <v>11</v>
      </c>
      <c r="D49" s="21">
        <v>1999.78</v>
      </c>
      <c r="E49" s="21">
        <v>2314.61</v>
      </c>
      <c r="F49" s="48">
        <f>E49/D49*100-100</f>
        <v>15.743231755493099</v>
      </c>
      <c r="G49" s="49" t="s">
        <v>157</v>
      </c>
    </row>
    <row r="50" spans="1:8" s="13" customFormat="1" ht="22.5" customHeight="1" outlineLevel="1" x14ac:dyDescent="0.25">
      <c r="A50" s="52" t="s">
        <v>70</v>
      </c>
      <c r="B50" s="23" t="s">
        <v>71</v>
      </c>
      <c r="C50" s="22" t="s">
        <v>11</v>
      </c>
      <c r="D50" s="21"/>
      <c r="E50" s="21"/>
      <c r="F50" s="48"/>
      <c r="G50" s="59"/>
    </row>
    <row r="51" spans="1:8" s="13" customFormat="1" ht="29.25" customHeight="1" outlineLevel="1" x14ac:dyDescent="0.25">
      <c r="A51" s="52" t="s">
        <v>72</v>
      </c>
      <c r="B51" s="23" t="s">
        <v>73</v>
      </c>
      <c r="C51" s="22" t="s">
        <v>11</v>
      </c>
      <c r="D51" s="21">
        <v>151.47999999999999</v>
      </c>
      <c r="E51" s="21">
        <v>240.75</v>
      </c>
      <c r="F51" s="48">
        <f>E51/D51*100-100</f>
        <v>58.931872194349097</v>
      </c>
      <c r="G51" s="62" t="s">
        <v>158</v>
      </c>
    </row>
    <row r="52" spans="1:8" s="13" customFormat="1" ht="29.25" customHeight="1" outlineLevel="1" x14ac:dyDescent="0.25">
      <c r="A52" s="52" t="s">
        <v>74</v>
      </c>
      <c r="B52" s="23" t="s">
        <v>75</v>
      </c>
      <c r="C52" s="22" t="s">
        <v>11</v>
      </c>
      <c r="D52" s="21">
        <v>148.76</v>
      </c>
      <c r="E52" s="21">
        <v>339</v>
      </c>
      <c r="F52" s="48">
        <f>E52/D52*100-100</f>
        <v>127.8838397418661</v>
      </c>
      <c r="G52" s="62" t="s">
        <v>158</v>
      </c>
    </row>
    <row r="53" spans="1:8" ht="22.5" customHeight="1" x14ac:dyDescent="0.25">
      <c r="A53" s="45" t="s">
        <v>76</v>
      </c>
      <c r="B53" s="27" t="s">
        <v>77</v>
      </c>
      <c r="C53" s="26" t="s">
        <v>11</v>
      </c>
      <c r="D53" s="11">
        <f>SUM(D54)</f>
        <v>48788.450000000004</v>
      </c>
      <c r="E53" s="11">
        <f>SUM(E54)</f>
        <v>26132.651000000002</v>
      </c>
      <c r="F53" s="42">
        <f>E53/D53*100-100</f>
        <v>-46.436808301964916</v>
      </c>
      <c r="G53" s="43"/>
    </row>
    <row r="54" spans="1:8" ht="22.5" customHeight="1" x14ac:dyDescent="0.25">
      <c r="A54" s="45" t="s">
        <v>78</v>
      </c>
      <c r="B54" s="27" t="s">
        <v>79</v>
      </c>
      <c r="C54" s="26" t="s">
        <v>11</v>
      </c>
      <c r="D54" s="11">
        <f>SUM(D56:D59)+D60+0.01</f>
        <v>48788.450000000004</v>
      </c>
      <c r="E54" s="11">
        <f>SUM(E55:E60)</f>
        <v>26132.651000000002</v>
      </c>
      <c r="F54" s="42">
        <f>E54/D54*100-100</f>
        <v>-46.436808301964916</v>
      </c>
      <c r="G54" s="43"/>
    </row>
    <row r="55" spans="1:8" ht="22.5" customHeight="1" outlineLevel="1" x14ac:dyDescent="0.25">
      <c r="A55" s="44"/>
      <c r="B55" s="12" t="s">
        <v>12</v>
      </c>
      <c r="C55" s="22"/>
      <c r="D55" s="11"/>
      <c r="E55" s="21"/>
      <c r="F55" s="42"/>
      <c r="G55" s="50"/>
    </row>
    <row r="56" spans="1:8" s="13" customFormat="1" ht="22.5" customHeight="1" outlineLevel="1" x14ac:dyDescent="0.25">
      <c r="A56" s="52" t="s">
        <v>80</v>
      </c>
      <c r="B56" s="23" t="s">
        <v>81</v>
      </c>
      <c r="C56" s="22" t="s">
        <v>11</v>
      </c>
      <c r="D56" s="21">
        <v>27199.79</v>
      </c>
      <c r="E56" s="21">
        <v>14082.23</v>
      </c>
      <c r="F56" s="48">
        <f t="shared" ref="F56:F76" si="4">E56/D56*100-100</f>
        <v>-48.226695867872515</v>
      </c>
      <c r="G56" s="59" t="s">
        <v>152</v>
      </c>
      <c r="H56" s="38"/>
    </row>
    <row r="57" spans="1:8" ht="22.5" customHeight="1" outlineLevel="1" x14ac:dyDescent="0.25">
      <c r="A57" s="52" t="s">
        <v>82</v>
      </c>
      <c r="B57" s="12" t="s">
        <v>36</v>
      </c>
      <c r="C57" s="22" t="s">
        <v>11</v>
      </c>
      <c r="D57" s="21">
        <v>2325.58</v>
      </c>
      <c r="E57" s="21">
        <v>1180.92</v>
      </c>
      <c r="F57" s="48">
        <f t="shared" si="4"/>
        <v>-49.220409532245711</v>
      </c>
      <c r="G57" s="59" t="s">
        <v>152</v>
      </c>
      <c r="H57" s="17"/>
    </row>
    <row r="58" spans="1:8" ht="22.5" customHeight="1" outlineLevel="1" x14ac:dyDescent="0.25">
      <c r="A58" s="52" t="s">
        <v>83</v>
      </c>
      <c r="B58" s="12" t="s">
        <v>40</v>
      </c>
      <c r="C58" s="22" t="s">
        <v>11</v>
      </c>
      <c r="D58" s="21">
        <v>408</v>
      </c>
      <c r="E58" s="21">
        <v>282.52</v>
      </c>
      <c r="F58" s="48">
        <f t="shared" si="4"/>
        <v>-30.754901960784323</v>
      </c>
      <c r="G58" s="59" t="s">
        <v>152</v>
      </c>
      <c r="H58" s="17"/>
    </row>
    <row r="59" spans="1:8" ht="22.5" customHeight="1" outlineLevel="1" x14ac:dyDescent="0.25">
      <c r="A59" s="52" t="s">
        <v>84</v>
      </c>
      <c r="B59" s="23" t="s">
        <v>87</v>
      </c>
      <c r="C59" s="22" t="s">
        <v>11</v>
      </c>
      <c r="D59" s="21">
        <v>11526.61</v>
      </c>
      <c r="E59" s="21">
        <v>4412.1400000000003</v>
      </c>
      <c r="F59" s="48">
        <f t="shared" si="4"/>
        <v>-61.722136864177756</v>
      </c>
      <c r="G59" s="59" t="s">
        <v>152</v>
      </c>
      <c r="H59" s="17"/>
    </row>
    <row r="60" spans="1:8" ht="22.5" customHeight="1" outlineLevel="1" x14ac:dyDescent="0.25">
      <c r="A60" s="52" t="s">
        <v>86</v>
      </c>
      <c r="B60" s="12" t="s">
        <v>91</v>
      </c>
      <c r="C60" s="22" t="s">
        <v>11</v>
      </c>
      <c r="D60" s="21">
        <f>SUM(D61:D77)-0.01</f>
        <v>7328.46</v>
      </c>
      <c r="E60" s="21">
        <f>SUM(E61:E77)</f>
        <v>6174.8409999999994</v>
      </c>
      <c r="F60" s="48">
        <f t="shared" si="4"/>
        <v>-15.741629209956812</v>
      </c>
      <c r="G60" s="59" t="s">
        <v>152</v>
      </c>
      <c r="H60" s="17"/>
    </row>
    <row r="61" spans="1:8" ht="22.5" customHeight="1" outlineLevel="1" x14ac:dyDescent="0.25">
      <c r="A61" s="52" t="s">
        <v>119</v>
      </c>
      <c r="B61" s="12" t="s">
        <v>85</v>
      </c>
      <c r="C61" s="22" t="s">
        <v>11</v>
      </c>
      <c r="D61" s="21">
        <v>3116.29</v>
      </c>
      <c r="E61" s="21">
        <f>2231.403+71.458</f>
        <v>2302.8609999999999</v>
      </c>
      <c r="F61" s="48">
        <f>E61/D61*100-100</f>
        <v>-26.102480834582153</v>
      </c>
      <c r="G61" s="59" t="s">
        <v>152</v>
      </c>
      <c r="H61" s="17"/>
    </row>
    <row r="62" spans="1:8" ht="22.5" customHeight="1" outlineLevel="1" x14ac:dyDescent="0.25">
      <c r="A62" s="52" t="s">
        <v>120</v>
      </c>
      <c r="B62" s="12" t="s">
        <v>90</v>
      </c>
      <c r="C62" s="22" t="s">
        <v>11</v>
      </c>
      <c r="D62" s="21">
        <v>1290.48</v>
      </c>
      <c r="E62" s="21">
        <v>1522.71</v>
      </c>
      <c r="F62" s="48">
        <f t="shared" si="4"/>
        <v>17.995629533196961</v>
      </c>
      <c r="G62" s="59" t="s">
        <v>152</v>
      </c>
      <c r="H62" s="17"/>
    </row>
    <row r="63" spans="1:8" ht="22.5" customHeight="1" outlineLevel="1" x14ac:dyDescent="0.25">
      <c r="A63" s="52" t="s">
        <v>121</v>
      </c>
      <c r="B63" s="12" t="s">
        <v>88</v>
      </c>
      <c r="C63" s="22" t="s">
        <v>11</v>
      </c>
      <c r="D63" s="21">
        <v>34</v>
      </c>
      <c r="E63" s="21"/>
      <c r="F63" s="48">
        <f t="shared" si="4"/>
        <v>-100</v>
      </c>
      <c r="G63" s="59" t="s">
        <v>152</v>
      </c>
    </row>
    <row r="64" spans="1:8" ht="22.5" customHeight="1" outlineLevel="1" x14ac:dyDescent="0.25">
      <c r="A64" s="52" t="s">
        <v>122</v>
      </c>
      <c r="B64" s="12" t="s">
        <v>89</v>
      </c>
      <c r="C64" s="22" t="s">
        <v>11</v>
      </c>
      <c r="D64" s="21">
        <v>42.87</v>
      </c>
      <c r="E64" s="21">
        <v>27.18</v>
      </c>
      <c r="F64" s="48">
        <f t="shared" si="4"/>
        <v>-36.599020293911821</v>
      </c>
      <c r="G64" s="59" t="s">
        <v>152</v>
      </c>
    </row>
    <row r="65" spans="1:8" ht="22.5" customHeight="1" outlineLevel="1" x14ac:dyDescent="0.25">
      <c r="A65" s="52" t="s">
        <v>123</v>
      </c>
      <c r="B65" s="34" t="s">
        <v>92</v>
      </c>
      <c r="C65" s="33" t="s">
        <v>11</v>
      </c>
      <c r="D65" s="21">
        <v>769.3</v>
      </c>
      <c r="E65" s="21">
        <v>772.12</v>
      </c>
      <c r="F65" s="48">
        <f t="shared" si="4"/>
        <v>0.36656700896919858</v>
      </c>
      <c r="G65" s="59" t="s">
        <v>152</v>
      </c>
    </row>
    <row r="66" spans="1:8" s="13" customFormat="1" ht="22.5" customHeight="1" outlineLevel="1" x14ac:dyDescent="0.25">
      <c r="A66" s="52" t="s">
        <v>124</v>
      </c>
      <c r="B66" s="12" t="s">
        <v>59</v>
      </c>
      <c r="C66" s="22" t="s">
        <v>11</v>
      </c>
      <c r="D66" s="21">
        <v>254.24</v>
      </c>
      <c r="E66" s="21">
        <v>252.68</v>
      </c>
      <c r="F66" s="48">
        <f t="shared" si="4"/>
        <v>-0.61359345500314078</v>
      </c>
      <c r="G66" s="59" t="s">
        <v>152</v>
      </c>
      <c r="H66" s="38"/>
    </row>
    <row r="67" spans="1:8" s="13" customFormat="1" ht="22.5" customHeight="1" outlineLevel="1" x14ac:dyDescent="0.25">
      <c r="A67" s="52" t="s">
        <v>125</v>
      </c>
      <c r="B67" s="12" t="s">
        <v>93</v>
      </c>
      <c r="C67" s="22" t="s">
        <v>11</v>
      </c>
      <c r="D67" s="21">
        <v>153.76</v>
      </c>
      <c r="E67" s="21">
        <v>174.11</v>
      </c>
      <c r="F67" s="48">
        <f t="shared" si="4"/>
        <v>13.234911550468269</v>
      </c>
      <c r="G67" s="59" t="s">
        <v>152</v>
      </c>
      <c r="H67" s="38"/>
    </row>
    <row r="68" spans="1:8" s="13" customFormat="1" ht="22.5" customHeight="1" outlineLevel="1" x14ac:dyDescent="0.25">
      <c r="A68" s="52" t="s">
        <v>126</v>
      </c>
      <c r="B68" s="34" t="s">
        <v>94</v>
      </c>
      <c r="C68" s="33" t="s">
        <v>11</v>
      </c>
      <c r="D68" s="21">
        <v>150.30000000000001</v>
      </c>
      <c r="E68" s="21">
        <v>238.5</v>
      </c>
      <c r="F68" s="48">
        <f t="shared" si="4"/>
        <v>58.682634730538922</v>
      </c>
      <c r="G68" s="59" t="s">
        <v>152</v>
      </c>
      <c r="H68" s="38"/>
    </row>
    <row r="69" spans="1:8" s="13" customFormat="1" ht="22.5" customHeight="1" outlineLevel="1" x14ac:dyDescent="0.25">
      <c r="A69" s="52" t="s">
        <v>127</v>
      </c>
      <c r="B69" s="23" t="s">
        <v>95</v>
      </c>
      <c r="C69" s="22" t="s">
        <v>11</v>
      </c>
      <c r="D69" s="21">
        <v>212.72</v>
      </c>
      <c r="E69" s="21">
        <v>269.82</v>
      </c>
      <c r="F69" s="48">
        <f t="shared" si="4"/>
        <v>26.842798044377588</v>
      </c>
      <c r="G69" s="59" t="s">
        <v>152</v>
      </c>
      <c r="H69" s="38"/>
    </row>
    <row r="70" spans="1:8" s="13" customFormat="1" ht="22.5" customHeight="1" outlineLevel="1" x14ac:dyDescent="0.25">
      <c r="A70" s="52" t="s">
        <v>129</v>
      </c>
      <c r="B70" s="23" t="s">
        <v>63</v>
      </c>
      <c r="C70" s="22" t="s">
        <v>11</v>
      </c>
      <c r="D70" s="21">
        <v>350.88</v>
      </c>
      <c r="E70" s="21">
        <v>201.04</v>
      </c>
      <c r="F70" s="48">
        <f t="shared" si="4"/>
        <v>-42.704058367533058</v>
      </c>
      <c r="G70" s="59" t="s">
        <v>152</v>
      </c>
    </row>
    <row r="71" spans="1:8" s="13" customFormat="1" ht="22.5" customHeight="1" outlineLevel="1" x14ac:dyDescent="0.25">
      <c r="A71" s="52" t="s">
        <v>130</v>
      </c>
      <c r="B71" s="35" t="s">
        <v>134</v>
      </c>
      <c r="C71" s="33" t="s">
        <v>11</v>
      </c>
      <c r="D71" s="21">
        <v>189.83</v>
      </c>
      <c r="E71" s="21"/>
      <c r="F71" s="48">
        <f t="shared" si="4"/>
        <v>-100</v>
      </c>
      <c r="G71" s="60" t="s">
        <v>154</v>
      </c>
    </row>
    <row r="72" spans="1:8" s="13" customFormat="1" ht="22.5" customHeight="1" outlineLevel="1" x14ac:dyDescent="0.25">
      <c r="A72" s="52" t="s">
        <v>131</v>
      </c>
      <c r="B72" s="35" t="s">
        <v>96</v>
      </c>
      <c r="C72" s="33" t="s">
        <v>11</v>
      </c>
      <c r="D72" s="21">
        <v>128.78</v>
      </c>
      <c r="E72" s="21"/>
      <c r="F72" s="48">
        <f t="shared" si="4"/>
        <v>-100</v>
      </c>
      <c r="G72" s="60" t="s">
        <v>154</v>
      </c>
      <c r="H72" s="38"/>
    </row>
    <row r="73" spans="1:8" s="13" customFormat="1" ht="22.5" customHeight="1" outlineLevel="1" x14ac:dyDescent="0.25">
      <c r="A73" s="52" t="s">
        <v>132</v>
      </c>
      <c r="B73" s="23" t="s">
        <v>97</v>
      </c>
      <c r="C73" s="22" t="s">
        <v>11</v>
      </c>
      <c r="D73" s="21">
        <v>96.44</v>
      </c>
      <c r="E73" s="21">
        <v>63.96</v>
      </c>
      <c r="F73" s="48">
        <f t="shared" si="4"/>
        <v>-33.678971381169632</v>
      </c>
      <c r="G73" s="59" t="s">
        <v>152</v>
      </c>
    </row>
    <row r="74" spans="1:8" s="13" customFormat="1" ht="22.5" customHeight="1" outlineLevel="1" x14ac:dyDescent="0.25">
      <c r="A74" s="52" t="s">
        <v>133</v>
      </c>
      <c r="B74" s="35" t="s">
        <v>128</v>
      </c>
      <c r="C74" s="33" t="s">
        <v>11</v>
      </c>
      <c r="D74" s="21">
        <v>140</v>
      </c>
      <c r="E74" s="21">
        <v>18</v>
      </c>
      <c r="F74" s="48">
        <f t="shared" si="4"/>
        <v>-87.142857142857139</v>
      </c>
      <c r="G74" s="59" t="s">
        <v>152</v>
      </c>
    </row>
    <row r="75" spans="1:8" s="13" customFormat="1" ht="36" customHeight="1" outlineLevel="1" x14ac:dyDescent="0.25">
      <c r="A75" s="52" t="s">
        <v>136</v>
      </c>
      <c r="B75" s="23" t="s">
        <v>135</v>
      </c>
      <c r="C75" s="22" t="s">
        <v>11</v>
      </c>
      <c r="D75" s="21">
        <v>144</v>
      </c>
      <c r="E75" s="21">
        <v>138</v>
      </c>
      <c r="F75" s="48">
        <f t="shared" si="4"/>
        <v>-4.1666666666666572</v>
      </c>
      <c r="G75" s="59" t="s">
        <v>152</v>
      </c>
      <c r="H75" s="38"/>
    </row>
    <row r="76" spans="1:8" s="13" customFormat="1" ht="36.75" customHeight="1" outlineLevel="1" x14ac:dyDescent="0.25">
      <c r="A76" s="52" t="s">
        <v>137</v>
      </c>
      <c r="B76" s="23" t="s">
        <v>139</v>
      </c>
      <c r="C76" s="22" t="s">
        <v>11</v>
      </c>
      <c r="D76" s="21">
        <v>16.329999999999998</v>
      </c>
      <c r="E76" s="21">
        <v>193.86</v>
      </c>
      <c r="F76" s="48">
        <f t="shared" si="4"/>
        <v>1087.1402327005515</v>
      </c>
      <c r="G76" s="59" t="s">
        <v>153</v>
      </c>
      <c r="H76" s="38"/>
    </row>
    <row r="77" spans="1:8" s="13" customFormat="1" ht="39" customHeight="1" outlineLevel="1" x14ac:dyDescent="0.25">
      <c r="A77" s="52" t="s">
        <v>138</v>
      </c>
      <c r="B77" s="23" t="s">
        <v>98</v>
      </c>
      <c r="C77" s="22" t="s">
        <v>11</v>
      </c>
      <c r="D77" s="21">
        <v>238.25</v>
      </c>
      <c r="E77" s="21"/>
      <c r="F77" s="48">
        <f>E77/D77*100-100</f>
        <v>-100</v>
      </c>
      <c r="G77" s="60" t="s">
        <v>154</v>
      </c>
    </row>
    <row r="78" spans="1:8" ht="22.5" customHeight="1" x14ac:dyDescent="0.25">
      <c r="A78" s="45" t="s">
        <v>99</v>
      </c>
      <c r="B78" s="27" t="s">
        <v>100</v>
      </c>
      <c r="C78" s="26" t="s">
        <v>11</v>
      </c>
      <c r="D78" s="11"/>
      <c r="E78" s="21"/>
      <c r="F78" s="48"/>
      <c r="G78" s="46"/>
    </row>
    <row r="79" spans="1:8" ht="22.5" customHeight="1" x14ac:dyDescent="0.25">
      <c r="A79" s="45" t="s">
        <v>101</v>
      </c>
      <c r="B79" s="27" t="s">
        <v>102</v>
      </c>
      <c r="C79" s="26" t="s">
        <v>11</v>
      </c>
      <c r="D79" s="11">
        <f>D13+D53+0.01</f>
        <v>612183.41999999993</v>
      </c>
      <c r="E79" s="11">
        <f>E13+E53</f>
        <v>385954.64500000002</v>
      </c>
      <c r="F79" s="42">
        <f>E79/D79*100-100</f>
        <v>-36.95441065685835</v>
      </c>
      <c r="G79" s="63" t="s">
        <v>152</v>
      </c>
    </row>
    <row r="80" spans="1:8" ht="22.5" customHeight="1" x14ac:dyDescent="0.25">
      <c r="A80" s="45" t="s">
        <v>103</v>
      </c>
      <c r="B80" s="27" t="s">
        <v>140</v>
      </c>
      <c r="C80" s="26" t="s">
        <v>11</v>
      </c>
      <c r="D80" s="11">
        <v>7138.4</v>
      </c>
      <c r="E80" s="18">
        <f>E82-E79</f>
        <v>-73235.782999999996</v>
      </c>
      <c r="F80" s="42">
        <f t="shared" ref="F80:F81" si="5">E80/D80*100-100</f>
        <v>-1125.941149277149</v>
      </c>
      <c r="G80" s="63" t="s">
        <v>152</v>
      </c>
    </row>
    <row r="81" spans="1:8" ht="22.5" customHeight="1" x14ac:dyDescent="0.25">
      <c r="A81" s="45" t="s">
        <v>104</v>
      </c>
      <c r="B81" s="27" t="s">
        <v>141</v>
      </c>
      <c r="C81" s="26" t="s">
        <v>11</v>
      </c>
      <c r="D81" s="11"/>
      <c r="E81" s="18"/>
      <c r="F81" s="42"/>
      <c r="G81" s="63"/>
    </row>
    <row r="82" spans="1:8" ht="22.5" customHeight="1" x14ac:dyDescent="0.25">
      <c r="A82" s="45" t="s">
        <v>107</v>
      </c>
      <c r="B82" s="25" t="s">
        <v>105</v>
      </c>
      <c r="C82" s="26" t="s">
        <v>11</v>
      </c>
      <c r="D82" s="14">
        <f>D80+D79</f>
        <v>619321.81999999995</v>
      </c>
      <c r="E82" s="14">
        <v>312718.86200000002</v>
      </c>
      <c r="F82" s="42">
        <f>E82/D82*100-100</f>
        <v>-49.506241843699286</v>
      </c>
      <c r="G82" s="63" t="s">
        <v>152</v>
      </c>
      <c r="H82" s="19"/>
    </row>
    <row r="83" spans="1:8" ht="22.5" customHeight="1" x14ac:dyDescent="0.25">
      <c r="A83" s="45" t="s">
        <v>109</v>
      </c>
      <c r="B83" s="25" t="s">
        <v>142</v>
      </c>
      <c r="C83" s="26" t="s">
        <v>108</v>
      </c>
      <c r="D83" s="11">
        <v>138659.66</v>
      </c>
      <c r="E83" s="14">
        <v>85691.217000000004</v>
      </c>
      <c r="F83" s="42">
        <f>E83/D83*100-100</f>
        <v>-38.200326612657207</v>
      </c>
      <c r="G83" s="63" t="s">
        <v>152</v>
      </c>
      <c r="H83" s="19"/>
    </row>
    <row r="84" spans="1:8" ht="22.5" customHeight="1" x14ac:dyDescent="0.25">
      <c r="A84" s="45" t="s">
        <v>109</v>
      </c>
      <c r="B84" s="27" t="s">
        <v>110</v>
      </c>
      <c r="C84" s="26" t="s">
        <v>111</v>
      </c>
      <c r="D84" s="11">
        <f>D82/D83*1000</f>
        <v>4466.4888115260046</v>
      </c>
      <c r="E84" s="11">
        <v>4466.49</v>
      </c>
      <c r="F84" s="42">
        <f t="shared" ref="F84:F86" si="6">E84/D84*100-100</f>
        <v>2.6608686283680072E-5</v>
      </c>
      <c r="G84" s="46"/>
      <c r="H84" s="19"/>
    </row>
    <row r="85" spans="1:8" ht="22.5" customHeight="1" x14ac:dyDescent="0.25">
      <c r="A85" s="69" t="s">
        <v>144</v>
      </c>
      <c r="B85" s="67" t="s">
        <v>143</v>
      </c>
      <c r="C85" s="26" t="s">
        <v>106</v>
      </c>
      <c r="D85" s="20">
        <v>24</v>
      </c>
      <c r="E85" s="20">
        <v>24</v>
      </c>
      <c r="F85" s="42">
        <f t="shared" si="6"/>
        <v>0</v>
      </c>
      <c r="G85" s="46"/>
      <c r="H85" s="19"/>
    </row>
    <row r="86" spans="1:8" ht="22.5" customHeight="1" x14ac:dyDescent="0.25">
      <c r="A86" s="70"/>
      <c r="B86" s="68"/>
      <c r="C86" s="26" t="s">
        <v>108</v>
      </c>
      <c r="D86" s="11">
        <v>43787.26</v>
      </c>
      <c r="E86" s="14">
        <v>43902</v>
      </c>
      <c r="F86" s="42">
        <f t="shared" si="6"/>
        <v>0.26203968916986753</v>
      </c>
      <c r="G86" s="63" t="s">
        <v>152</v>
      </c>
    </row>
  </sheetData>
  <mergeCells count="12">
    <mergeCell ref="A9:D9"/>
    <mergeCell ref="A10:G10"/>
    <mergeCell ref="B85:B86"/>
    <mergeCell ref="A85:A86"/>
    <mergeCell ref="A11:G11"/>
    <mergeCell ref="G26:G31"/>
    <mergeCell ref="G33:G34"/>
    <mergeCell ref="G37:G39"/>
    <mergeCell ref="A5:G5"/>
    <mergeCell ref="A6:D6"/>
    <mergeCell ref="A7:D7"/>
    <mergeCell ref="A8:D8"/>
  </mergeCells>
  <pageMargins left="0.19685039370078741" right="0.19685039370078741" top="0.39370078740157483" bottom="7.874015748031496E-2" header="0.27559055118110237" footer="0.19685039370078741"/>
  <pageSetup paperSize="9" scale="80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2021-07-20T07:41:10Z</cp:lastPrinted>
  <dcterms:created xsi:type="dcterms:W3CDTF">2018-06-26T08:05:24Z</dcterms:created>
  <dcterms:modified xsi:type="dcterms:W3CDTF">2021-07-28T10:10:03Z</dcterms:modified>
</cp:coreProperties>
</file>